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<sst xmlns="http://schemas.openxmlformats.org/spreadsheetml/2006/main" count="43" uniqueCount="34">
  <si>
    <t>SPECIAL FUEL TAX COLLECTIONS</t>
  </si>
  <si>
    <t>SPECIAL FUEL DISTRIBUTORS</t>
  </si>
  <si>
    <t xml:space="preserve">    'Dyed Diesel &amp; Kerosene</t>
  </si>
  <si>
    <t xml:space="preserve">                Fuel Oil</t>
  </si>
  <si>
    <t xml:space="preserve">    Undyed Diesel Fuel</t>
  </si>
  <si>
    <t xml:space="preserve">                 'Jet Fuel</t>
  </si>
  <si>
    <t xml:space="preserve">       'Dyed Diesel Fuel</t>
  </si>
  <si>
    <t>Penalty</t>
  </si>
  <si>
    <t>Authorized</t>
  </si>
  <si>
    <t>Government</t>
  </si>
  <si>
    <t>Total</t>
  </si>
  <si>
    <t xml:space="preserve">                  '5.75 Cents</t>
  </si>
  <si>
    <t xml:space="preserve">             '5.75 Cents</t>
  </si>
  <si>
    <t xml:space="preserve">               '18 Cents</t>
  </si>
  <si>
    <t xml:space="preserve">               '5.25 Cents</t>
  </si>
  <si>
    <t xml:space="preserve">            '12.25 cents</t>
  </si>
  <si>
    <t>Credits</t>
  </si>
  <si>
    <t>Exemptions</t>
  </si>
  <si>
    <t xml:space="preserve">    Gallons</t>
  </si>
  <si>
    <t xml:space="preserve">       Tax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</si>
  <si>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</si>
  <si>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</si>
  <si>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</si>
  <si>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</si>
  <si>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</si>
  <si>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</si>
  <si>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</si>
  <si>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</si>
  <si>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</si>
  <si>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</si>
  <si>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</si>
  <si>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</si>
  <si>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MISSISSIPPI DEPARTMENT OF REVENUE</t>
  </si>
  <si>
    <t>FISCAL YEAR ENDING JUNE 30,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</si>
</sst>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168" fontId="0" fillId="0" borderId="0" xfId="0" applyAlignment="1">
      <alignment/>
    </xf>
    <xf numFmtId="168" fontId="20" fillId="0" borderId="0" xfId="0" applyFont="1" applyAlignment="1">
      <alignment/>
    </xf>
    <xf numFmtId="168" fontId="20" fillId="0" borderId="10" xfId="0" applyFont="1" applyBorder="1" applyAlignment="1">
      <alignment/>
    </xf>
    <xf numFmtId="165" fontId="20" fillId="0" borderId="10" xfId="42" applyNumberFormat="1" applyFont="1" applyBorder="1" applyAlignment="1">
      <alignment/>
    </xf>
    <xf numFmtId="167" fontId="20" fillId="0" borderId="10" xfId="44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8" fontId="20" fillId="0" borderId="11" xfId="0" applyFont="1" applyBorder="1" applyAlignment="1">
      <alignment/>
    </xf>
    <xf numFmtId="0" fontId="20" fillId="0" borderId="11" xfId="0" applyNumberFormat="1" applyFont="1" applyBorder="1" applyAlignment="1">
      <alignment/>
    </xf>
    <xf numFmtId="168" fontId="20" fillId="0" borderId="12" xfId="0" applyFont="1" applyBorder="1" applyAlignment="1">
      <alignment/>
    </xf>
    <xf numFmtId="168" fontId="20" fillId="0" borderId="13" xfId="0" applyFont="1" applyBorder="1" applyAlignment="1">
      <alignment/>
    </xf>
    <xf numFmtId="168" fontId="20" fillId="0" borderId="14" xfId="0" applyFont="1" applyBorder="1" applyAlignment="1">
      <alignment/>
    </xf>
    <xf numFmtId="167" fontId="20" fillId="0" borderId="14" xfId="44" applyNumberFormat="1" applyFont="1" applyBorder="1" applyAlignment="1">
      <alignment/>
    </xf>
    <xf numFmtId="168" fontId="20" fillId="0" borderId="15" xfId="0" applyFont="1" applyBorder="1" applyAlignment="1">
      <alignment/>
    </xf>
    <xf numFmtId="168" fontId="20" fillId="0" borderId="16" xfId="0" applyFont="1" applyBorder="1" applyAlignment="1">
      <alignment/>
    </xf>
    <xf numFmtId="168" fontId="20" fillId="0" borderId="17" xfId="0" applyFont="1" applyBorder="1" applyAlignment="1">
      <alignment/>
    </xf>
    <xf numFmtId="168" fontId="20" fillId="0" borderId="18" xfId="0" applyFont="1" applyBorder="1" applyAlignment="1">
      <alignment/>
    </xf>
    <xf numFmtId="168" fontId="20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N5" sqref="N5:N9"/>
    </sheetView>
  </sheetViews>
  <sheetFormatPr defaultColWidth="9.140625" defaultRowHeight="12.75"/>
  <cols>
    <col min="1" max="1" width="14.7109375" style="0" customWidth="1"/>
    <col min="2" max="2" width="12.57421875" style="0" customWidth="1"/>
    <col min="3" max="3" width="13.7109375" style="0" customWidth="1"/>
    <col min="4" max="4" width="12.421875" style="0" customWidth="1"/>
    <col min="5" max="5" width="11.8515625" style="0" customWidth="1"/>
    <col min="6" max="6" width="13.00390625" style="0" customWidth="1"/>
    <col min="7" max="7" width="14.8515625" style="0" customWidth="1"/>
    <col min="8" max="8" width="11.421875" style="0" customWidth="1"/>
    <col min="9" max="9" width="12.7109375" style="0" customWidth="1"/>
    <col min="10" max="10" width="12.57421875" style="0" customWidth="1"/>
    <col min="11" max="11" width="12.140625" style="0" customWidth="1"/>
    <col min="12" max="12" width="11.28125" style="0" customWidth="1"/>
    <col min="13" max="13" width="13.140625" style="0" customWidth="1"/>
    <col min="14" max="14" width="11.8515625" style="0" customWidth="1"/>
    <col min="15" max="15" width="13.57421875" style="0" customWidth="1"/>
  </cols>
  <sheetData>
    <row r="1" spans="1:15" ht="12.75">
      <c r="A1" s="1"/>
      <c r="B1" s="1"/>
      <c r="C1" s="1"/>
      <c r="D1" s="1" t="s">
        <v>32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 t="s">
        <v>0</v>
      </c>
      <c r="E2" s="1"/>
      <c r="F2" s="1"/>
      <c r="G2" s="1" t="s">
        <v>1</v>
      </c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 t="s">
        <v>33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6"/>
      <c r="B5" s="1" t="s">
        <v>2</v>
      </c>
      <c r="C5" s="6"/>
      <c r="D5" s="1" t="s">
        <v>3</v>
      </c>
      <c r="E5" s="6"/>
      <c r="F5" s="13" t="s">
        <v>4</v>
      </c>
      <c r="G5" s="6"/>
      <c r="H5" s="13" t="s">
        <v>5</v>
      </c>
      <c r="I5" s="6"/>
      <c r="J5" s="13" t="s">
        <v>6</v>
      </c>
      <c r="K5" s="6"/>
      <c r="L5" s="15" t="s">
        <v>7</v>
      </c>
      <c r="M5" s="15" t="s">
        <v>9</v>
      </c>
      <c r="N5" s="1" t="s">
        <v>8</v>
      </c>
      <c r="O5" s="1" t="s">
        <v>10</v>
      </c>
    </row>
    <row r="6" spans="1:15" ht="12.75">
      <c r="A6" s="6"/>
      <c r="B6" s="1" t="s">
        <v>11</v>
      </c>
      <c r="C6" s="6"/>
      <c r="D6" s="1" t="s">
        <v>12</v>
      </c>
      <c r="E6" s="6"/>
      <c r="F6" s="13" t="s">
        <v>13</v>
      </c>
      <c r="G6" s="6"/>
      <c r="H6" s="13" t="s">
        <v>14</v>
      </c>
      <c r="I6" s="6"/>
      <c r="J6" s="13" t="s">
        <v>15</v>
      </c>
      <c r="K6" s="6"/>
      <c r="L6" s="15"/>
      <c r="M6" s="15" t="s">
        <v>17</v>
      </c>
      <c r="N6" s="1" t="s">
        <v>16</v>
      </c>
      <c r="O6" s="1"/>
    </row>
    <row r="7" spans="1:15" ht="12.75">
      <c r="A7" s="6"/>
      <c r="B7" s="1" t="s">
        <v>18</v>
      </c>
      <c r="C7" s="6" t="s">
        <v>19</v>
      </c>
      <c r="D7" s="1" t="s">
        <v>18</v>
      </c>
      <c r="E7" s="6" t="s">
        <v>19</v>
      </c>
      <c r="F7" s="13" t="s">
        <v>18</v>
      </c>
      <c r="G7" s="6" t="s">
        <v>19</v>
      </c>
      <c r="H7" s="13" t="s">
        <v>18</v>
      </c>
      <c r="I7" s="6" t="s">
        <v>19</v>
      </c>
      <c r="J7" s="13" t="s">
        <v>18</v>
      </c>
      <c r="K7" s="6" t="s">
        <v>19</v>
      </c>
      <c r="L7" s="15"/>
      <c r="M7" s="15"/>
      <c r="N7" s="1"/>
      <c r="O7" s="1"/>
    </row>
    <row r="8" spans="1:15" ht="12.75">
      <c r="A8" s="7">
        <v>2013</v>
      </c>
      <c r="B8" s="1"/>
      <c r="C8" s="6"/>
      <c r="D8" s="1"/>
      <c r="E8" s="6"/>
      <c r="F8" s="13"/>
      <c r="G8" s="6"/>
      <c r="H8" s="13"/>
      <c r="I8" s="6"/>
      <c r="J8" s="13"/>
      <c r="K8" s="6"/>
      <c r="L8" s="15"/>
      <c r="M8" s="15"/>
      <c r="N8" s="1"/>
      <c r="O8" s="1"/>
    </row>
    <row r="9" spans="1:15" ht="12.75">
      <c r="A9" s="8"/>
      <c r="B9" s="1"/>
      <c r="C9" s="8"/>
      <c r="D9" s="1"/>
      <c r="E9" s="8"/>
      <c r="F9" s="14"/>
      <c r="G9" s="8"/>
      <c r="H9" s="14"/>
      <c r="I9" s="8"/>
      <c r="J9" s="14"/>
      <c r="K9" s="8"/>
      <c r="L9" s="16"/>
      <c r="M9" s="16"/>
      <c r="N9" s="1"/>
      <c r="O9" s="1"/>
    </row>
    <row r="10" spans="1:15" ht="12.75">
      <c r="A10" s="2" t="s">
        <v>20</v>
      </c>
      <c r="B10" s="3">
        <v>14023802</v>
      </c>
      <c r="C10" s="4">
        <v>806368.72</v>
      </c>
      <c r="D10" s="3">
        <v>0</v>
      </c>
      <c r="E10" s="4">
        <v>0</v>
      </c>
      <c r="F10" s="3">
        <v>49403024</v>
      </c>
      <c r="G10" s="4">
        <v>8892544.46</v>
      </c>
      <c r="H10" s="3">
        <v>2844331</v>
      </c>
      <c r="I10" s="4">
        <v>149327.41</v>
      </c>
      <c r="J10" s="3">
        <v>185285</v>
      </c>
      <c r="K10" s="4">
        <v>22697.42</v>
      </c>
      <c r="L10" s="4">
        <v>1271.34</v>
      </c>
      <c r="M10" s="4">
        <v>104930.16</v>
      </c>
      <c r="N10" s="4">
        <v>74801.92</v>
      </c>
      <c r="O10" s="4">
        <f aca="true" t="shared" si="0" ref="O10:O15">C10+E10+G10+I10+K10+L10-M10-N10</f>
        <v>9692477.270000001</v>
      </c>
    </row>
    <row r="11" spans="1:15" ht="12.75">
      <c r="A11" s="2" t="s">
        <v>21</v>
      </c>
      <c r="B11" s="3">
        <v>14637671</v>
      </c>
      <c r="C11" s="4">
        <v>841666.2</v>
      </c>
      <c r="D11" s="3">
        <v>10</v>
      </c>
      <c r="E11" s="4">
        <v>0.58</v>
      </c>
      <c r="F11" s="3">
        <v>49036649</v>
      </c>
      <c r="G11" s="4">
        <v>8826596.91</v>
      </c>
      <c r="H11" s="3">
        <v>2955380</v>
      </c>
      <c r="I11" s="4">
        <v>155157.47</v>
      </c>
      <c r="J11" s="3">
        <v>67295</v>
      </c>
      <c r="K11" s="4">
        <v>4371.09</v>
      </c>
      <c r="L11" s="4">
        <v>4357.64</v>
      </c>
      <c r="M11" s="4">
        <v>96360.62</v>
      </c>
      <c r="N11" s="4">
        <v>52663.77</v>
      </c>
      <c r="O11" s="4">
        <f t="shared" si="0"/>
        <v>9683125.500000002</v>
      </c>
    </row>
    <row r="12" spans="1:15" ht="12.75">
      <c r="A12" s="2" t="s">
        <v>22</v>
      </c>
      <c r="B12" s="3">
        <v>13500700</v>
      </c>
      <c r="C12" s="4">
        <v>776290.33</v>
      </c>
      <c r="D12" s="3">
        <v>0</v>
      </c>
      <c r="E12" s="4">
        <v>0</v>
      </c>
      <c r="F12" s="3">
        <v>49788702</v>
      </c>
      <c r="G12" s="4">
        <v>8961966.36</v>
      </c>
      <c r="H12" s="3">
        <v>3165654</v>
      </c>
      <c r="I12" s="4">
        <v>166196.85</v>
      </c>
      <c r="J12" s="3">
        <v>136041</v>
      </c>
      <c r="K12" s="4">
        <v>16664.97</v>
      </c>
      <c r="L12" s="4">
        <v>2818.19</v>
      </c>
      <c r="M12" s="4">
        <v>113999.44</v>
      </c>
      <c r="N12" s="4">
        <f>5132.84-918.45</f>
        <v>4214.39</v>
      </c>
      <c r="O12" s="4">
        <f t="shared" si="0"/>
        <v>9805722.87</v>
      </c>
    </row>
    <row r="13" spans="1:15" ht="12.75">
      <c r="A13" s="2" t="s">
        <v>23</v>
      </c>
      <c r="B13" s="3">
        <v>12773325</v>
      </c>
      <c r="C13" s="4">
        <v>734466.38</v>
      </c>
      <c r="D13" s="3">
        <v>0</v>
      </c>
      <c r="E13" s="4">
        <v>0</v>
      </c>
      <c r="F13" s="3">
        <v>51737253</v>
      </c>
      <c r="G13" s="4">
        <v>9312705.54</v>
      </c>
      <c r="H13" s="3">
        <v>2335831</v>
      </c>
      <c r="I13" s="4">
        <v>122631.15</v>
      </c>
      <c r="J13" s="3">
        <v>69627</v>
      </c>
      <c r="K13" s="4">
        <v>8529.34</v>
      </c>
      <c r="L13" s="4">
        <v>1549.92</v>
      </c>
      <c r="M13" s="4">
        <v>133323.69</v>
      </c>
      <c r="N13" s="4">
        <v>99091.98</v>
      </c>
      <c r="O13" s="4">
        <f t="shared" si="0"/>
        <v>9947466.66</v>
      </c>
    </row>
    <row r="14" spans="1:15" ht="12.75">
      <c r="A14" s="2" t="s">
        <v>24</v>
      </c>
      <c r="B14" s="3">
        <v>13094346</v>
      </c>
      <c r="C14" s="4">
        <v>752925</v>
      </c>
      <c r="D14" s="3">
        <v>30</v>
      </c>
      <c r="E14" s="4">
        <v>1.73</v>
      </c>
      <c r="F14" s="3">
        <v>52838328</v>
      </c>
      <c r="G14" s="4">
        <v>9510908.15</v>
      </c>
      <c r="H14" s="3">
        <v>2019291</v>
      </c>
      <c r="I14" s="4">
        <v>106012.8</v>
      </c>
      <c r="J14" s="3">
        <v>59971</v>
      </c>
      <c r="K14" s="4">
        <v>7346.47</v>
      </c>
      <c r="L14" s="4">
        <v>377.02</v>
      </c>
      <c r="M14" s="4">
        <v>115409.2</v>
      </c>
      <c r="N14" s="4">
        <v>8254.27</v>
      </c>
      <c r="O14" s="4">
        <f t="shared" si="0"/>
        <v>10253907.700000003</v>
      </c>
    </row>
    <row r="15" spans="1:15" ht="12.75">
      <c r="A15" s="2" t="s">
        <v>25</v>
      </c>
      <c r="B15" s="3">
        <v>7285076</v>
      </c>
      <c r="C15" s="4">
        <v>418891.96</v>
      </c>
      <c r="D15" s="3">
        <v>0</v>
      </c>
      <c r="E15" s="4">
        <v>0</v>
      </c>
      <c r="F15" s="3">
        <v>41166368</v>
      </c>
      <c r="G15" s="4">
        <v>7409946.05</v>
      </c>
      <c r="H15" s="3">
        <v>1617646</v>
      </c>
      <c r="I15" s="4">
        <v>84926.45</v>
      </c>
      <c r="J15" s="3">
        <v>74537</v>
      </c>
      <c r="K15" s="4">
        <v>-5134.05</v>
      </c>
      <c r="L15" s="4">
        <v>695.88</v>
      </c>
      <c r="M15" s="4">
        <f>96620.93</f>
        <v>96620.93</v>
      </c>
      <c r="N15" s="4">
        <f>11017.46-2953.5</f>
        <v>8063.959999999999</v>
      </c>
      <c r="O15" s="4">
        <f t="shared" si="0"/>
        <v>7804641.4</v>
      </c>
    </row>
    <row r="16" spans="1:15" ht="12.75">
      <c r="A16" s="9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7">
        <v>2014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2" t="s">
        <v>26</v>
      </c>
      <c r="B19" s="3">
        <v>7690902</v>
      </c>
      <c r="C19" s="4">
        <v>442226.97</v>
      </c>
      <c r="D19" s="3">
        <v>0</v>
      </c>
      <c r="E19" s="4">
        <v>0</v>
      </c>
      <c r="F19" s="3">
        <v>51043987</v>
      </c>
      <c r="G19" s="4">
        <v>9187917.66</v>
      </c>
      <c r="H19" s="3">
        <v>2867253</v>
      </c>
      <c r="I19" s="4">
        <v>150530.83</v>
      </c>
      <c r="J19" s="3">
        <v>69256</v>
      </c>
      <c r="K19" s="4">
        <v>8483.87</v>
      </c>
      <c r="L19" s="4">
        <v>0</v>
      </c>
      <c r="M19" s="4">
        <v>94716.31</v>
      </c>
      <c r="N19" s="4">
        <f>62290.66-5.52</f>
        <v>62285.14000000001</v>
      </c>
      <c r="O19" s="4">
        <f aca="true" t="shared" si="1" ref="O19:O24">C19+E19+G19+I19+K19+L19-M19-N19</f>
        <v>9632157.879999999</v>
      </c>
    </row>
    <row r="20" spans="1:15" ht="12.75">
      <c r="A20" s="2" t="s">
        <v>27</v>
      </c>
      <c r="B20" s="3">
        <v>7695153</v>
      </c>
      <c r="C20" s="4">
        <v>442471.47</v>
      </c>
      <c r="D20" s="3">
        <v>0</v>
      </c>
      <c r="E20" s="4">
        <v>0</v>
      </c>
      <c r="F20" s="3">
        <v>46176937</v>
      </c>
      <c r="G20" s="4">
        <v>8311848.74</v>
      </c>
      <c r="H20" s="3">
        <v>1905474</v>
      </c>
      <c r="I20" s="4">
        <v>100037.4</v>
      </c>
      <c r="J20" s="3">
        <v>56044</v>
      </c>
      <c r="K20" s="4">
        <v>6865.39</v>
      </c>
      <c r="L20" s="4">
        <v>-13018.54</v>
      </c>
      <c r="M20" s="4">
        <v>88732.35</v>
      </c>
      <c r="N20" s="4">
        <f>-26572.2+11458.54</f>
        <v>-15113.66</v>
      </c>
      <c r="O20" s="4">
        <f t="shared" si="1"/>
        <v>8774585.770000003</v>
      </c>
    </row>
    <row r="21" spans="1:15" ht="12.75">
      <c r="A21" s="2" t="s">
        <v>28</v>
      </c>
      <c r="B21" s="3">
        <v>6477181</v>
      </c>
      <c r="C21" s="4">
        <v>372438.05</v>
      </c>
      <c r="D21" s="3">
        <v>0</v>
      </c>
      <c r="E21" s="4">
        <v>0</v>
      </c>
      <c r="F21" s="3">
        <v>45645939</v>
      </c>
      <c r="G21" s="4">
        <v>8216269.02</v>
      </c>
      <c r="H21" s="3">
        <v>1921997</v>
      </c>
      <c r="I21" s="4">
        <v>100904.87</v>
      </c>
      <c r="J21" s="3">
        <v>36764</v>
      </c>
      <c r="K21" s="4">
        <v>4503.59</v>
      </c>
      <c r="L21" s="4">
        <v>1276.55</v>
      </c>
      <c r="M21" s="4">
        <v>98933.92</v>
      </c>
      <c r="N21" s="4">
        <v>10635.39</v>
      </c>
      <c r="O21" s="4">
        <f t="shared" si="1"/>
        <v>8585822.77</v>
      </c>
    </row>
    <row r="22" spans="1:15" ht="12.75">
      <c r="A22" s="2" t="s">
        <v>29</v>
      </c>
      <c r="B22" s="3">
        <v>9284026</v>
      </c>
      <c r="C22" s="4">
        <v>533831.61</v>
      </c>
      <c r="D22" s="3">
        <v>1091</v>
      </c>
      <c r="E22" s="4">
        <v>62.73</v>
      </c>
      <c r="F22" s="3">
        <v>49982912</v>
      </c>
      <c r="G22" s="4">
        <v>8996924.21</v>
      </c>
      <c r="H22" s="3">
        <v>2454990</v>
      </c>
      <c r="I22" s="4">
        <v>128887</v>
      </c>
      <c r="J22" s="3">
        <v>62619</v>
      </c>
      <c r="K22" s="4">
        <v>7670.84</v>
      </c>
      <c r="L22" s="4">
        <v>1603.72</v>
      </c>
      <c r="M22" s="4">
        <v>84119.82</v>
      </c>
      <c r="N22" s="4">
        <f>78884.18+23956.14</f>
        <v>102840.31999999999</v>
      </c>
      <c r="O22" s="4">
        <f>C22+E22+G22+I22+K22+L22-M22-N22</f>
        <v>9482019.97</v>
      </c>
    </row>
    <row r="23" spans="1:15" ht="12.75">
      <c r="A23" s="2" t="s">
        <v>30</v>
      </c>
      <c r="B23" s="3">
        <v>9389974</v>
      </c>
      <c r="C23" s="4">
        <v>539923.65</v>
      </c>
      <c r="D23" s="3">
        <v>108</v>
      </c>
      <c r="E23" s="4">
        <v>6.21</v>
      </c>
      <c r="F23" s="3">
        <v>49787856</v>
      </c>
      <c r="G23" s="4">
        <v>8961814.12</v>
      </c>
      <c r="H23" s="3">
        <v>2060250</v>
      </c>
      <c r="I23" s="4">
        <v>108163.16</v>
      </c>
      <c r="J23" s="3">
        <v>86279</v>
      </c>
      <c r="K23" s="4">
        <v>10569.19</v>
      </c>
      <c r="L23" s="4">
        <v>2911.12</v>
      </c>
      <c r="M23" s="4">
        <v>118304.38</v>
      </c>
      <c r="N23" s="4">
        <v>11996.83</v>
      </c>
      <c r="O23" s="4">
        <f t="shared" si="1"/>
        <v>9493086.239999996</v>
      </c>
    </row>
    <row r="24" spans="1:15" ht="12.75">
      <c r="A24" s="2" t="s">
        <v>31</v>
      </c>
      <c r="B24" s="3">
        <v>12645273</v>
      </c>
      <c r="C24" s="4">
        <v>727103.29</v>
      </c>
      <c r="D24" s="3">
        <v>0</v>
      </c>
      <c r="E24" s="4">
        <v>0</v>
      </c>
      <c r="F24" s="3">
        <v>48876772</v>
      </c>
      <c r="G24" s="4">
        <v>8797818.81</v>
      </c>
      <c r="H24" s="3">
        <v>1826789</v>
      </c>
      <c r="I24" s="4">
        <v>95906.46</v>
      </c>
      <c r="J24" s="3">
        <v>58510</v>
      </c>
      <c r="K24" s="4">
        <v>7167.49</v>
      </c>
      <c r="L24" s="4">
        <v>711.2</v>
      </c>
      <c r="M24" s="4">
        <v>102022.17</v>
      </c>
      <c r="N24" s="4">
        <v>19758.89</v>
      </c>
      <c r="O24" s="4">
        <f t="shared" si="1"/>
        <v>9506926.190000001</v>
      </c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  <c r="M25" s="10"/>
      <c r="N25" s="10"/>
      <c r="O25" s="12"/>
    </row>
    <row r="26" spans="1:15" ht="12.75">
      <c r="A26" s="2" t="s">
        <v>10</v>
      </c>
      <c r="B26" s="5">
        <f aca="true" t="shared" si="2" ref="B26:O26">B10+B11+B12+B13+B14+B15+B19+B20+B21+B22+B23+B24</f>
        <v>128497429</v>
      </c>
      <c r="C26" s="4">
        <f t="shared" si="2"/>
        <v>7388603.63</v>
      </c>
      <c r="D26" s="5">
        <f t="shared" si="2"/>
        <v>1239</v>
      </c>
      <c r="E26" s="4">
        <f t="shared" si="2"/>
        <v>71.24999999999999</v>
      </c>
      <c r="F26" s="5">
        <f t="shared" si="2"/>
        <v>585484727</v>
      </c>
      <c r="G26" s="4">
        <f t="shared" si="2"/>
        <v>105387260.03</v>
      </c>
      <c r="H26" s="5">
        <f t="shared" si="2"/>
        <v>27974886</v>
      </c>
      <c r="I26" s="4">
        <f t="shared" si="2"/>
        <v>1468681.8499999999</v>
      </c>
      <c r="J26" s="5">
        <f t="shared" si="2"/>
        <v>962228</v>
      </c>
      <c r="K26" s="4">
        <f t="shared" si="2"/>
        <v>99735.61</v>
      </c>
      <c r="L26" s="4">
        <f t="shared" si="2"/>
        <v>4554.039999999999</v>
      </c>
      <c r="M26" s="4">
        <f t="shared" si="2"/>
        <v>1247472.9900000002</v>
      </c>
      <c r="N26" s="4">
        <f t="shared" si="2"/>
        <v>439493.20000000007</v>
      </c>
      <c r="O26" s="4">
        <f t="shared" si="2"/>
        <v>112661940.22</v>
      </c>
    </row>
  </sheetData>
  <sheetProtection/>
  <printOptions/>
  <pageMargins left="0.25" right="0.25" top="1" bottom="1" header="0.5" footer="0.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gboyette</cp:lastModifiedBy>
  <cp:lastPrinted>2009-03-11T12:53:32Z</cp:lastPrinted>
  <dcterms:created xsi:type="dcterms:W3CDTF">1999-08-27T18:22:22Z</dcterms:created>
  <dcterms:modified xsi:type="dcterms:W3CDTF">2014-08-06T14:30:12Z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2200.00000000000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